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3880" windowHeight="1501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5" i="1"/>
  <c r="E5" s="1"/>
  <c r="C6"/>
  <c r="E6" s="1"/>
  <c r="F6" s="1"/>
  <c r="K6" s="1"/>
  <c r="C7"/>
  <c r="E7" s="1"/>
  <c r="F7" s="1"/>
  <c r="K7" s="1"/>
  <c r="C8"/>
  <c r="E8" s="1"/>
  <c r="F8" s="1"/>
  <c r="K8" s="1"/>
  <c r="C9"/>
  <c r="E9" s="1"/>
  <c r="F9" s="1"/>
  <c r="C10"/>
  <c r="E10" s="1"/>
  <c r="F10" s="1"/>
  <c r="K9"/>
  <c r="J11"/>
  <c r="B11"/>
  <c r="D11"/>
  <c r="E11" l="1"/>
  <c r="F5"/>
  <c r="G5" s="1"/>
  <c r="H5" s="1"/>
  <c r="G9"/>
  <c r="H9" s="1"/>
  <c r="I9" s="1"/>
  <c r="G8"/>
  <c r="H8" s="1"/>
  <c r="I8" s="1"/>
  <c r="K10"/>
  <c r="G10"/>
  <c r="G6"/>
  <c r="H6" s="1"/>
  <c r="I6" s="1"/>
  <c r="G7"/>
  <c r="H7" s="1"/>
  <c r="I7" s="1"/>
  <c r="F11" l="1"/>
  <c r="C11"/>
  <c r="K5"/>
  <c r="L5" s="1"/>
  <c r="M5" s="1"/>
  <c r="H10"/>
  <c r="I10" s="1"/>
  <c r="L7"/>
  <c r="M7" s="1"/>
  <c r="N7" s="1"/>
  <c r="O7" s="1"/>
  <c r="P7" s="1"/>
  <c r="L6"/>
  <c r="M6" s="1"/>
  <c r="N6" s="1"/>
  <c r="O6" s="1"/>
  <c r="P6" s="1"/>
  <c r="L10"/>
  <c r="M10" s="1"/>
  <c r="N10" s="1"/>
  <c r="O10" s="1"/>
  <c r="L8"/>
  <c r="M8" s="1"/>
  <c r="N8" s="1"/>
  <c r="O8" s="1"/>
  <c r="P8" s="1"/>
  <c r="L9"/>
  <c r="M9" s="1"/>
  <c r="N9" s="1"/>
  <c r="O9" s="1"/>
  <c r="P9" s="1"/>
  <c r="G11"/>
  <c r="I5"/>
  <c r="H11" l="1"/>
  <c r="P10"/>
  <c r="K11"/>
  <c r="L11"/>
  <c r="I11"/>
  <c r="M11" l="1"/>
  <c r="N5"/>
  <c r="O5" l="1"/>
  <c r="N11"/>
  <c r="O11" l="1"/>
  <c r="P11" s="1"/>
  <c r="P5"/>
</calcChain>
</file>

<file path=xl/sharedStrings.xml><?xml version="1.0" encoding="utf-8"?>
<sst xmlns="http://schemas.openxmlformats.org/spreadsheetml/2006/main" count="25" uniqueCount="24">
  <si>
    <t>#</t>
  </si>
  <si>
    <t>Total</t>
  </si>
  <si>
    <t>kW</t>
  </si>
  <si>
    <t>Avg Hours</t>
  </si>
  <si>
    <t>$ kWh</t>
  </si>
  <si>
    <t>Cost/Day</t>
  </si>
  <si>
    <t>Cost/Year</t>
  </si>
  <si>
    <t>Cost/Mo</t>
  </si>
  <si>
    <t>Downstairs</t>
  </si>
  <si>
    <t>Kitchen</t>
  </si>
  <si>
    <t>Office</t>
  </si>
  <si>
    <t>Upstairs</t>
  </si>
  <si>
    <t>Location</t>
  </si>
  <si>
    <t>Cost/Day5</t>
  </si>
  <si>
    <t>Cost/Mo6</t>
  </si>
  <si>
    <t>Cost/Year7</t>
  </si>
  <si>
    <t>kW2</t>
  </si>
  <si>
    <t>Savings</t>
  </si>
  <si>
    <t>Outside</t>
  </si>
  <si>
    <t>Misc</t>
  </si>
  <si>
    <t xml:space="preserve">Total </t>
  </si>
  <si>
    <t>New W</t>
  </si>
  <si>
    <t>Old W</t>
  </si>
  <si>
    <t>Light Hrs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</si>
</sst>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0" fontId="3" fillId="3" borderId="0" xfId="3"/>
    <xf numFmtId="44" fontId="3" fillId="3" borderId="0" xfId="3" applyNumberFormat="1"/>
    <xf numFmtId="0" fontId="2" fillId="2" borderId="0" xfId="2"/>
    <xf numFmtId="44" fontId="2" fillId="2" borderId="0" xfId="2" applyNumberFormat="1"/>
    <xf numFmtId="2" fontId="2" fillId="2" borderId="0" xfId="2" applyNumberFormat="1"/>
    <xf numFmtId="44" fontId="2" fillId="2" borderId="0" xfId="1" applyFont="1" applyFill="1"/>
    <xf numFmtId="2" fontId="0" fillId="0" borderId="0" xfId="0" applyNumberFormat="1"/>
    <xf numFmtId="0" fontId="4" fillId="4" borderId="1" xfId="4"/>
    <xf numFmtId="44" fontId="4" fillId="4" borderId="1" xfId="1" applyFont="1" applyFill="1" applyBorder="1"/>
    <xf numFmtId="1" fontId="2" fillId="2" borderId="0" xfId="2" applyNumberFormat="1"/>
  </cellXfs>
  <cellStyles count="5">
    <cellStyle name="Bad" xfId="3" builtinId="27"/>
    <cellStyle name="Calculation" xfId="4" builtinId="22"/>
    <cellStyle name="Currency" xfId="1" builtinId="4"/>
    <cellStyle name="Good" xfId="2" builtinId="26"/>
    <cellStyle name="Normal" xfId="0" builtinId="0"/>
  </cellStyles>
  <dxfs count="2">
    <dxf>
      <numFmt numFmtId="1" formatCode="0"/>
    </dxf>
    <dxf>
      <numFmt numFmtId="34" formatCode="_(&quot;$&quot;* #,##0.00_);_(&quot;$&quot;* \(#,##0.00\);_(&quot;$&quot;* &quot;-&quot;??_);_(@_)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4:P11" totalsRowShown="0">
  <autoFilter ref="A4:P11">
    <filterColumn colId="9"/>
    <filterColumn colId="10"/>
    <filterColumn colId="11"/>
    <filterColumn colId="12"/>
    <filterColumn colId="13"/>
    <filterColumn colId="14"/>
    <filterColumn colId="15"/>
  </autoFilter>
  <tableColumns count="16">
    <tableColumn id="1" name="Location"/>
    <tableColumn id="2" name="#"/>
    <tableColumn id="6" name="Light Hrs"/>
    <tableColumn id="3" name="Old W" dataCellStyle="Bad"/>
    <tableColumn id="4" name="Total" dataCellStyle="Bad"/>
    <tableColumn id="5" name="kW" dataCellStyle="Bad"/>
    <tableColumn id="7" name="Cost/Day" dataCellStyle="Bad"/>
    <tableColumn id="8" name="Cost/Mo" dataCellStyle="Bad"/>
    <tableColumn id="9" name="Cost/Year" dataDxfId="1" dataCellStyle="Bad"/>
    <tableColumn id="10" name="New W" dataCellStyle="Good"/>
    <tableColumn id="11" name="Total " dataDxfId="0" dataCellStyle="Good"/>
    <tableColumn id="12" name="kW2" dataCellStyle="Good"/>
    <tableColumn id="13" name="Cost/Day5" dataCellStyle="Good"/>
    <tableColumn id="14" name="Cost/Mo6" dataCellStyle="Good"/>
    <tableColumn id="15" name="Cost/Year7" dataCellStyle="Good"/>
    <tableColumn id="17" name="Savings" dataCellStyle="Currency">
      <calculatedColumnFormula>Table1[[#This Row],[Cost/Year]]-Table1[[#This Row],[Cost/Year7]]</calculatedColumnFormula>
    </tableColumn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3"/>
  <sheetViews>
    <sheetView tabSelected="1" workbookViewId="0">
      <selection activeCell="A4" sqref="A4:P11"/>
    </sheetView>
  </sheetViews>
  <sheetFormatPr defaultRowHeight="15"/>
  <cols>
    <col min="1" max="1" width="11" customWidth="1"/>
    <col min="2" max="2" width="6.28515625" bestFit="1" customWidth="1"/>
    <col min="4" max="4" width="8.7109375" bestFit="1" customWidth="1"/>
    <col min="5" max="5" width="7.5703125" bestFit="1" customWidth="1"/>
    <col min="8" max="8" width="11" customWidth="1"/>
    <col min="9" max="9" width="10.85546875" bestFit="1" customWidth="1"/>
    <col min="10" max="10" width="9.7109375" bestFit="1" customWidth="1"/>
    <col min="11" max="11" width="8" bestFit="1" customWidth="1"/>
    <col min="12" max="13" width="9.42578125" bestFit="1" customWidth="1"/>
    <col min="14" max="14" width="10.7109375" bestFit="1" customWidth="1"/>
    <col min="15" max="15" width="11.7109375" bestFit="1" customWidth="1"/>
    <col min="16" max="16" width="11.28515625" customWidth="1"/>
  </cols>
  <sheetData>
    <row r="1" spans="1:16">
      <c r="C1">
        <v>4</v>
      </c>
      <c r="D1" t="s">
        <v>3</v>
      </c>
    </row>
    <row r="2" spans="1:16">
      <c r="C2">
        <v>0.15</v>
      </c>
      <c r="D2" t="s">
        <v>4</v>
      </c>
    </row>
    <row r="4" spans="1:16">
      <c r="A4" t="s">
        <v>12</v>
      </c>
      <c r="B4" s="1" t="s">
        <v>0</v>
      </c>
      <c r="C4" t="s">
        <v>23</v>
      </c>
      <c r="D4" s="2" t="s">
        <v>22</v>
      </c>
      <c r="E4" s="2" t="s">
        <v>1</v>
      </c>
      <c r="F4" s="2" t="s">
        <v>2</v>
      </c>
      <c r="G4" s="2" t="s">
        <v>5</v>
      </c>
      <c r="H4" s="2" t="s">
        <v>7</v>
      </c>
      <c r="I4" s="2" t="s">
        <v>6</v>
      </c>
      <c r="J4" s="4" t="s">
        <v>21</v>
      </c>
      <c r="K4" s="4" t="s">
        <v>20</v>
      </c>
      <c r="L4" s="4" t="s">
        <v>16</v>
      </c>
      <c r="M4" s="4" t="s">
        <v>13</v>
      </c>
      <c r="N4" s="4" t="s">
        <v>14</v>
      </c>
      <c r="O4" s="4" t="s">
        <v>15</v>
      </c>
      <c r="P4" s="9" t="s">
        <v>17</v>
      </c>
    </row>
    <row r="5" spans="1:16">
      <c r="A5" t="s">
        <v>8</v>
      </c>
      <c r="B5">
        <v>27</v>
      </c>
      <c r="C5">
        <f>Table1[[#This Row],['#]]*$C$1</f>
        <v>108</v>
      </c>
      <c r="D5" s="2">
        <v>60</v>
      </c>
      <c r="E5" s="2">
        <f>C5*D5</f>
        <v>6480</v>
      </c>
      <c r="F5" s="2">
        <f>E5/1000</f>
        <v>6.48</v>
      </c>
      <c r="G5" s="3">
        <f>F5*$C$2</f>
        <v>0.97199999999999998</v>
      </c>
      <c r="H5" s="3">
        <f>G5*30</f>
        <v>29.16</v>
      </c>
      <c r="I5" s="3">
        <f>H5*12</f>
        <v>349.92</v>
      </c>
      <c r="J5" s="4">
        <v>13</v>
      </c>
      <c r="K5" s="11">
        <f t="shared" ref="K5:K10" si="0">C5*J5</f>
        <v>1404</v>
      </c>
      <c r="L5" s="6">
        <f t="shared" ref="L5:L10" si="1">K5/1000</f>
        <v>1.4039999999999999</v>
      </c>
      <c r="M5" s="5">
        <f t="shared" ref="M5:M10" si="2">L5*$C$2</f>
        <v>0.21059999999999998</v>
      </c>
      <c r="N5" s="5">
        <f t="shared" ref="N5:N10" si="3">M5*30</f>
        <v>6.3179999999999996</v>
      </c>
      <c r="O5" s="5">
        <f t="shared" ref="O5:O10" si="4">N5*12</f>
        <v>75.816000000000003</v>
      </c>
      <c r="P5" s="10">
        <f>Table1[[#This Row],[Cost/Year]]-Table1[[#This Row],[Cost/Year7]]</f>
        <v>274.10400000000004</v>
      </c>
    </row>
    <row r="6" spans="1:16">
      <c r="A6" t="s">
        <v>9</v>
      </c>
      <c r="B6">
        <v>7</v>
      </c>
      <c r="C6">
        <f>Table1[[#This Row],['#]]*$C$1</f>
        <v>28</v>
      </c>
      <c r="D6" s="2">
        <v>150</v>
      </c>
      <c r="E6" s="2">
        <f t="shared" ref="E6:E10" si="5">C6*D6</f>
        <v>4200</v>
      </c>
      <c r="F6" s="2">
        <f t="shared" ref="F6:F10" si="6">E6/1000</f>
        <v>4.2</v>
      </c>
      <c r="G6" s="3">
        <f t="shared" ref="G6:G10" si="7">F6*$C$2</f>
        <v>0.63</v>
      </c>
      <c r="H6" s="3">
        <f t="shared" ref="H6:H10" si="8">G6*30</f>
        <v>18.899999999999999</v>
      </c>
      <c r="I6" s="3">
        <f t="shared" ref="I6:I10" si="9">H6*12</f>
        <v>226.79999999999998</v>
      </c>
      <c r="J6" s="4">
        <v>23</v>
      </c>
      <c r="K6" s="11">
        <f t="shared" si="0"/>
        <v>644</v>
      </c>
      <c r="L6" s="6">
        <f t="shared" si="1"/>
        <v>0.64400000000000002</v>
      </c>
      <c r="M6" s="5">
        <f t="shared" si="2"/>
        <v>9.6600000000000005E-2</v>
      </c>
      <c r="N6" s="5">
        <f t="shared" si="3"/>
        <v>2.8980000000000001</v>
      </c>
      <c r="O6" s="5">
        <f t="shared" si="4"/>
        <v>34.776000000000003</v>
      </c>
      <c r="P6" s="10">
        <f>Table1[[#This Row],[Cost/Year]]-Table1[[#This Row],[Cost/Year7]]</f>
        <v>192.02399999999997</v>
      </c>
    </row>
    <row r="7" spans="1:16">
      <c r="A7" t="s">
        <v>10</v>
      </c>
      <c r="B7">
        <v>4</v>
      </c>
      <c r="C7">
        <f>Table1[[#This Row],['#]]*$C$1</f>
        <v>16</v>
      </c>
      <c r="D7" s="2">
        <v>100</v>
      </c>
      <c r="E7" s="2">
        <f t="shared" si="5"/>
        <v>1600</v>
      </c>
      <c r="F7" s="2">
        <f t="shared" si="6"/>
        <v>1.6</v>
      </c>
      <c r="G7" s="3">
        <f t="shared" si="7"/>
        <v>0.24</v>
      </c>
      <c r="H7" s="3">
        <f t="shared" si="8"/>
        <v>7.1999999999999993</v>
      </c>
      <c r="I7" s="3">
        <f t="shared" si="9"/>
        <v>86.399999999999991</v>
      </c>
      <c r="J7" s="4">
        <v>16</v>
      </c>
      <c r="K7" s="11">
        <f t="shared" si="0"/>
        <v>256</v>
      </c>
      <c r="L7" s="6">
        <f t="shared" si="1"/>
        <v>0.25600000000000001</v>
      </c>
      <c r="M7" s="5">
        <f t="shared" si="2"/>
        <v>3.8399999999999997E-2</v>
      </c>
      <c r="N7" s="5">
        <f t="shared" si="3"/>
        <v>1.1519999999999999</v>
      </c>
      <c r="O7" s="5">
        <f t="shared" si="4"/>
        <v>13.823999999999998</v>
      </c>
      <c r="P7" s="10">
        <f>Table1[[#This Row],[Cost/Year]]-Table1[[#This Row],[Cost/Year7]]</f>
        <v>72.575999999999993</v>
      </c>
    </row>
    <row r="8" spans="1:16">
      <c r="A8" t="s">
        <v>11</v>
      </c>
      <c r="B8">
        <v>18</v>
      </c>
      <c r="C8">
        <f>Table1[[#This Row],['#]]*$C$1</f>
        <v>72</v>
      </c>
      <c r="D8" s="2">
        <v>60</v>
      </c>
      <c r="E8" s="2">
        <f t="shared" si="5"/>
        <v>4320</v>
      </c>
      <c r="F8" s="2">
        <f t="shared" si="6"/>
        <v>4.32</v>
      </c>
      <c r="G8" s="3">
        <f t="shared" si="7"/>
        <v>0.64800000000000002</v>
      </c>
      <c r="H8" s="3">
        <f t="shared" si="8"/>
        <v>19.440000000000001</v>
      </c>
      <c r="I8" s="3">
        <f t="shared" si="9"/>
        <v>233.28000000000003</v>
      </c>
      <c r="J8" s="4">
        <v>13</v>
      </c>
      <c r="K8" s="11">
        <f t="shared" si="0"/>
        <v>936</v>
      </c>
      <c r="L8" s="6">
        <f t="shared" si="1"/>
        <v>0.93600000000000005</v>
      </c>
      <c r="M8" s="5">
        <f t="shared" si="2"/>
        <v>0.1404</v>
      </c>
      <c r="N8" s="5">
        <f t="shared" si="3"/>
        <v>4.2119999999999997</v>
      </c>
      <c r="O8" s="5">
        <f t="shared" si="4"/>
        <v>50.543999999999997</v>
      </c>
      <c r="P8" s="10">
        <f>Table1[[#This Row],[Cost/Year]]-Table1[[#This Row],[Cost/Year7]]</f>
        <v>182.73600000000005</v>
      </c>
    </row>
    <row r="9" spans="1:16">
      <c r="A9" t="s">
        <v>18</v>
      </c>
      <c r="B9">
        <v>5</v>
      </c>
      <c r="C9">
        <f>Table1[[#This Row],['#]]*$C$1</f>
        <v>20</v>
      </c>
      <c r="D9" s="2">
        <v>75</v>
      </c>
      <c r="E9" s="2">
        <f t="shared" si="5"/>
        <v>1500</v>
      </c>
      <c r="F9" s="2">
        <f t="shared" si="6"/>
        <v>1.5</v>
      </c>
      <c r="G9" s="3">
        <f t="shared" si="7"/>
        <v>0.22499999999999998</v>
      </c>
      <c r="H9" s="3">
        <f t="shared" si="8"/>
        <v>6.7499999999999991</v>
      </c>
      <c r="I9" s="3">
        <f t="shared" si="9"/>
        <v>80.999999999999986</v>
      </c>
      <c r="J9" s="4">
        <v>16</v>
      </c>
      <c r="K9" s="11">
        <f t="shared" si="0"/>
        <v>320</v>
      </c>
      <c r="L9" s="4">
        <f t="shared" si="1"/>
        <v>0.32</v>
      </c>
      <c r="M9" s="5">
        <f t="shared" si="2"/>
        <v>4.8000000000000001E-2</v>
      </c>
      <c r="N9" s="5">
        <f t="shared" si="3"/>
        <v>1.44</v>
      </c>
      <c r="O9" s="5">
        <f t="shared" si="4"/>
        <v>17.28</v>
      </c>
      <c r="P9" s="10">
        <f>Table1[[#This Row],[Cost/Year]]-Table1[[#This Row],[Cost/Year7]]</f>
        <v>63.719999999999985</v>
      </c>
    </row>
    <row r="10" spans="1:16">
      <c r="A10" t="s">
        <v>19</v>
      </c>
      <c r="B10">
        <v>6</v>
      </c>
      <c r="C10">
        <f>Table1[[#This Row],['#]]*$C$1</f>
        <v>24</v>
      </c>
      <c r="D10" s="2">
        <v>60</v>
      </c>
      <c r="E10" s="2">
        <f t="shared" si="5"/>
        <v>1440</v>
      </c>
      <c r="F10" s="2">
        <f t="shared" si="6"/>
        <v>1.44</v>
      </c>
      <c r="G10" s="3">
        <f t="shared" si="7"/>
        <v>0.216</v>
      </c>
      <c r="H10" s="3">
        <f t="shared" si="8"/>
        <v>6.4799999999999995</v>
      </c>
      <c r="I10" s="3">
        <f t="shared" si="9"/>
        <v>77.759999999999991</v>
      </c>
      <c r="J10" s="4">
        <v>13</v>
      </c>
      <c r="K10" s="11">
        <f t="shared" si="0"/>
        <v>312</v>
      </c>
      <c r="L10" s="4">
        <f t="shared" si="1"/>
        <v>0.312</v>
      </c>
      <c r="M10" s="5">
        <f t="shared" si="2"/>
        <v>4.6800000000000001E-2</v>
      </c>
      <c r="N10" s="5">
        <f t="shared" si="3"/>
        <v>1.4040000000000001</v>
      </c>
      <c r="O10" s="5">
        <f t="shared" si="4"/>
        <v>16.848000000000003</v>
      </c>
      <c r="P10" s="10">
        <f>Table1[[#This Row],[Cost/Year]]-Table1[[#This Row],[Cost/Year7]]</f>
        <v>60.911999999999992</v>
      </c>
    </row>
    <row r="11" spans="1:16">
      <c r="A11" t="s">
        <v>1</v>
      </c>
      <c r="B11">
        <f t="shared" ref="B11:O11" si="10">SUM(B5:B10)</f>
        <v>67</v>
      </c>
      <c r="C11">
        <f t="shared" si="10"/>
        <v>268</v>
      </c>
      <c r="D11" s="2">
        <f t="shared" si="10"/>
        <v>505</v>
      </c>
      <c r="E11" s="2">
        <f>SUM(E5:E10)</f>
        <v>19540</v>
      </c>
      <c r="F11" s="2">
        <f t="shared" si="10"/>
        <v>19.540000000000003</v>
      </c>
      <c r="G11" s="3">
        <f t="shared" si="10"/>
        <v>2.931</v>
      </c>
      <c r="H11" s="3">
        <f t="shared" si="10"/>
        <v>87.93</v>
      </c>
      <c r="I11" s="3">
        <f t="shared" si="10"/>
        <v>1055.1600000000001</v>
      </c>
      <c r="J11" s="4">
        <f t="shared" si="10"/>
        <v>94</v>
      </c>
      <c r="K11" s="11">
        <f t="shared" si="10"/>
        <v>3872</v>
      </c>
      <c r="L11" s="6">
        <f t="shared" si="10"/>
        <v>3.8719999999999999</v>
      </c>
      <c r="M11" s="7">
        <f t="shared" si="10"/>
        <v>0.58079999999999998</v>
      </c>
      <c r="N11" s="7">
        <f t="shared" si="10"/>
        <v>17.423999999999999</v>
      </c>
      <c r="O11" s="7">
        <f t="shared" si="10"/>
        <v>209.08800000000002</v>
      </c>
      <c r="P11" s="10">
        <f>Table1[[#This Row],[Cost/Year]]-Table1[[#This Row],[Cost/Year7]]</f>
        <v>846.07200000000012</v>
      </c>
    </row>
    <row r="13" spans="1:16">
      <c r="E13" s="8"/>
      <c r="K13" s="8"/>
    </row>
  </sheetData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deleteme</dc:creator>
  <cp:lastModifiedBy>Scott Hanselman</cp:lastModifiedBy>
  <dcterms:created xsi:type="dcterms:W3CDTF">2007-11-15T18:23:31Z</dcterms:created>
  <dcterms:modified xsi:type="dcterms:W3CDTF">2007-11-15T20:15:25Z</dcterms:modified>
</cp:coreProperties>
</file>